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919\"/>
    </mc:Choice>
  </mc:AlternateContent>
  <xr:revisionPtr revIDLastSave="0" documentId="13_ncr:1_{4F34147E-F58A-4315-8EEC-4F979514D39B}" xr6:coauthVersionLast="47" xr6:coauthVersionMax="47" xr10:uidLastSave="{00000000-0000-0000-0000-000000000000}"/>
  <bookViews>
    <workbookView xWindow="-30" yWindow="127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518-02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30" i="1"/>
  <c r="I38" i="1"/>
  <c r="I37" i="1"/>
  <c r="I36" i="1"/>
  <c r="I35" i="1"/>
  <c r="I34" i="1"/>
  <c r="G72" i="2"/>
  <c r="G73" i="2" s="1"/>
  <c r="G74" i="2" s="1"/>
  <c r="G76" i="2" s="1"/>
  <c r="G77" i="2" s="1"/>
  <c r="G78" i="2" s="1"/>
  <c r="C37" i="1" s="1"/>
  <c r="F72" i="2"/>
  <c r="F73" i="2" s="1"/>
  <c r="F74" i="2" s="1"/>
  <c r="F76" i="2" s="1"/>
  <c r="F77" i="2" s="1"/>
  <c r="F78" i="2" s="1"/>
  <c r="E72" i="2"/>
  <c r="E73" i="2" s="1"/>
  <c r="E74" i="2" s="1"/>
  <c r="E76" i="2" s="1"/>
  <c r="E77" i="2" s="1"/>
  <c r="E78" i="2" s="1"/>
  <c r="D72" i="2"/>
  <c r="D73" i="2" s="1"/>
  <c r="G63" i="2"/>
  <c r="F63" i="2"/>
  <c r="E63" i="2"/>
  <c r="D63" i="2"/>
  <c r="H62" i="2"/>
  <c r="G43" i="2"/>
  <c r="F43" i="2"/>
  <c r="E43" i="2"/>
  <c r="D43" i="2"/>
  <c r="H42" i="2"/>
  <c r="G40" i="2"/>
  <c r="F40" i="2"/>
  <c r="E40" i="2"/>
  <c r="D40" i="2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0" i="2"/>
  <c r="G23" i="2"/>
  <c r="F23" i="2"/>
  <c r="E23" i="2"/>
  <c r="D23" i="2"/>
  <c r="H23" i="2" s="1"/>
  <c r="H22" i="2"/>
  <c r="H63" i="2" l="1"/>
  <c r="H31" i="2"/>
  <c r="H34" i="2"/>
  <c r="H43" i="2"/>
  <c r="H40" i="2"/>
  <c r="C32" i="1"/>
  <c r="C31" i="1"/>
  <c r="D74" i="2"/>
  <c r="H73" i="2"/>
  <c r="H72" i="2"/>
  <c r="H74" i="2" l="1"/>
  <c r="D76" i="2"/>
  <c r="D77" i="2" l="1"/>
  <c r="H76" i="2"/>
  <c r="D78" i="2" l="1"/>
  <c r="H77" i="2"/>
  <c r="H78" i="2" l="1"/>
  <c r="C35" i="1"/>
  <c r="C38" i="1" s="1"/>
  <c r="C42" i="1" l="1"/>
  <c r="C39" i="1"/>
</calcChain>
</file>

<file path=xl/sharedStrings.xml><?xml version="1.0" encoding="utf-8"?>
<sst xmlns="http://schemas.openxmlformats.org/spreadsheetml/2006/main" count="405" uniqueCount="164">
  <si>
    <t>СВОДКА ЗАТРАТ</t>
  </si>
  <si>
    <t>P_0919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</si>
  <si>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</si>
  <si>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</si>
  <si>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</si>
  <si>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</si>
  <si>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</si>
  <si>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</si>
  <si>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</si>
  <si>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</si>
  <si>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</si>
  <si>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</si>
  <si>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</si>
  <si>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</si>
  <si>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</si>
  <si>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</si>
  <si>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</si>
  <si>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</si>
  <si>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</si>
  <si>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</si>
  <si>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</si>
  <si>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</si>
  <si>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</si>
  <si>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</si>
  <si>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</si>
  <si>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</si>
  <si>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</si>
  <si>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</si>
  <si>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</si>
  <si>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</si>
  <si>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</si>
  <si>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</si>
  <si>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</si>
  <si>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</si>
  <si>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</si>
  <si>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</si>
  <si>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</si>
  <si>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</si>
  <si>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</si>
  <si>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</si>
  <si>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</si>
  <si>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</si>
  <si>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</si>
  <si>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</si>
  <si>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</si>
  <si>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</si>
  <si>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</si>
  <si>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</si>
  <si>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</si>
  <si>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</si>
  <si>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</si>
  <si>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</si>
  <si>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</si>
  <si>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</si>
  <si>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</si>
  <si>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</si>
  <si>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</si>
  <si>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</si>
  <si>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</si>
  <si>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</si>
  <si>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</si>
  <si>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</si>
  <si>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</si>
  <si>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</si>
  <si>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</si>
  <si>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</si>
  <si>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</si>
  <si>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</si>
  <si>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</si>
  <si>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</si>
  <si>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</si>
  <si>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</si>
  <si>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</si>
  <si>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</si>
  <si>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</si>
  <si>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</si>
  <si>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</si>
  <si>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</si>
  <si>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</si>
  <si>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</si>
  <si>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518-12-01</t>
  </si>
  <si>
    <t>Смета №1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</si>
  <si>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</si>
  <si>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</si>
  <si>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</si>
  <si>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</si>
  <si>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</si>
  <si>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</si>
  <si>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</si>
  <si>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</si>
  <si>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</si>
  <si>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</si>
  <si>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</si>
  <si>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</si>
  <si>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</si>
  <si>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</si>
  <si>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</si>
  <si>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</si>
  <si>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</si>
  <si>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</si>
  <si>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</si>
  <si>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</si>
  <si>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</si>
  <si>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</si>
  <si>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</si>
  <si>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</si>
  <si>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</si>
  <si>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</si>
  <si>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</si>
  <si>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</si>
  <si>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</si>
  <si>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</si>
  <si>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</si>
  <si>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</si>
  <si>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</si>
  <si>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</si>
  <si>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</si>
  <si>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</si>
  <si>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</si>
  <si>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</si>
  <si>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</si>
  <si>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</si>
  <si>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</si>
  <si>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</si>
  <si>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</si>
  <si>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</si>
  <si>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</si>
  <si>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</si>
  <si>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</si>
  <si>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518-02-01</t>
  </si>
  <si>
    <t>км2</t>
  </si>
  <si>
    <t>"Реконструкция КЛ-0,4 кВ от КТП Сок 306/250кВА" Красноярский район Самарская область</t>
  </si>
  <si>
    <t>Восстановление дорожного покрытия при прокладке кабельной линии (м.б вкл в любую КЛ)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</si>
  <si>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</si>
  <si>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</si>
  <si>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</si>
  <si>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</si>
  <si>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</si>
  <si>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</si>
  <si>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</si>
  <si>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</si>
  <si>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</si>
  <si>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</si>
  <si>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</si>
  <si>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</si>
  <si>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</si>
  <si>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</si>
  <si>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</si>
  <si>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</si>
  <si>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</si>
  <si>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</si>
  <si>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</si>
  <si>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</si>
  <si>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</si>
  <si>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</si>
  <si>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</si>
  <si>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</si>
  <si>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</si>
  <si>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</si>
  <si>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</si>
  <si>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</si>
  <si>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</si>
  <si>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КЛ-6 кВ Ф-6, Ф-21 ПС 35/6 кВ Ботаническая- ТП-1834 I с, II с (протяженностью 0,85 км)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</si>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</sst>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43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43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D42" sqref="D42"/>
    </sheetView>
  </sheetViews>
  <sheetFormatPr defaultColWidth="8.85546875" defaultRowHeight="15" x14ac:dyDescent="0.25"/>
  <cols>
    <col min="1" max="1" width="10.85546875" customWidth="1"/>
    <col min="2" max="2" width="101.42578125" customWidth="1"/>
    <col min="3" max="3" width="35" customWidth="1"/>
    <col min="4" max="4" width="16.7109375" bestFit="1" customWidth="1"/>
    <col min="9" max="9" width="30.28515625" customWidth="1"/>
  </cols>
  <sheetData>
    <row r="1" spans="1:3" ht="15.95" customHeight="1" x14ac:dyDescent="0.25">
      <c r="A1" s="4"/>
      <c r="B1" s="4"/>
      <c r="C1" s="4"/>
    </row>
    <row r="2" spans="1:3" ht="15.95" customHeight="1" x14ac:dyDescent="0.25">
      <c r="A2" s="1"/>
      <c r="B2" s="1"/>
      <c r="C2" s="1"/>
    </row>
    <row r="3" spans="1:3" ht="15.95" customHeight="1" x14ac:dyDescent="0.25">
      <c r="A3" s="2"/>
      <c r="B3" s="2"/>
      <c r="C3" s="2"/>
    </row>
    <row r="4" spans="1:3" ht="15.95" customHeight="1" x14ac:dyDescent="0.25">
      <c r="A4" s="1"/>
      <c r="B4" s="1"/>
      <c r="C4" s="1"/>
    </row>
    <row r="5" spans="1:3" ht="15.95" customHeight="1" x14ac:dyDescent="0.25">
      <c r="A5" s="1"/>
      <c r="B5" s="1"/>
      <c r="C5" s="1"/>
    </row>
    <row r="6" spans="1:3" ht="15.95" customHeight="1" x14ac:dyDescent="0.25">
      <c r="A6" s="1"/>
      <c r="B6" s="1"/>
      <c r="C6" s="34"/>
    </row>
    <row r="7" spans="1:3" ht="15.95" customHeight="1" x14ac:dyDescent="0.25">
      <c r="A7" s="1"/>
      <c r="B7" s="1"/>
      <c r="C7" s="1"/>
    </row>
    <row r="8" spans="1:3" ht="15.95" customHeight="1" x14ac:dyDescent="0.25">
      <c r="A8" s="2"/>
      <c r="B8" s="2"/>
      <c r="C8" s="2"/>
    </row>
    <row r="9" spans="1:3" ht="15.95" customHeight="1" x14ac:dyDescent="0.25">
      <c r="A9" s="1"/>
      <c r="B9" s="1"/>
      <c r="C9" s="1"/>
    </row>
    <row r="10" spans="1:3" ht="15.95" customHeight="1" x14ac:dyDescent="0.25">
      <c r="A10" s="1"/>
      <c r="B10" s="1"/>
      <c r="C10" s="1"/>
    </row>
    <row r="11" spans="1:3" ht="15.95" customHeight="1" x14ac:dyDescent="0.25">
      <c r="A11" s="1"/>
      <c r="B11" s="1"/>
      <c r="C11" s="1"/>
    </row>
    <row r="12" spans="1:3" ht="15.95" customHeight="1" x14ac:dyDescent="0.25">
      <c r="A12" s="87" t="s">
        <v>0</v>
      </c>
      <c r="B12" s="87"/>
      <c r="C12" s="87"/>
    </row>
    <row r="13" spans="1:3" ht="15.95" customHeight="1" x14ac:dyDescent="0.25">
      <c r="A13" s="1"/>
      <c r="B13" s="1"/>
      <c r="C13" s="1"/>
    </row>
    <row r="14" spans="1:3" ht="15.95" customHeight="1" x14ac:dyDescent="0.25">
      <c r="A14" s="1"/>
      <c r="B14" s="1"/>
      <c r="C14" s="1"/>
    </row>
    <row r="15" spans="1:3" ht="15.95" customHeight="1" x14ac:dyDescent="0.25">
      <c r="A15" s="1"/>
      <c r="B15" s="1"/>
      <c r="C15" s="1"/>
    </row>
    <row r="16" spans="1:3" ht="20.100000000000001" customHeight="1" x14ac:dyDescent="0.25">
      <c r="A16" s="90" t="s">
        <v>1</v>
      </c>
      <c r="B16" s="90"/>
      <c r="C16" s="90"/>
    </row>
    <row r="17" spans="1:9" ht="15.95" customHeight="1" x14ac:dyDescent="0.25">
      <c r="A17" s="89" t="s">
        <v>2</v>
      </c>
      <c r="B17" s="89"/>
      <c r="C17" s="89"/>
    </row>
    <row r="18" spans="1:9" ht="15.95" customHeight="1" x14ac:dyDescent="0.25">
      <c r="A18" s="1"/>
      <c r="B18" s="1"/>
      <c r="C18" s="1"/>
    </row>
    <row r="19" spans="1:9" ht="72" customHeight="1" x14ac:dyDescent="0.25">
      <c r="A19" s="88" t="s">
        <v>162</v>
      </c>
      <c r="B19" s="88"/>
      <c r="C19" s="88"/>
    </row>
    <row r="20" spans="1:9" ht="15.95" customHeight="1" x14ac:dyDescent="0.25">
      <c r="A20" s="89" t="s">
        <v>3</v>
      </c>
      <c r="B20" s="89"/>
      <c r="C20" s="89"/>
    </row>
    <row r="21" spans="1:9" ht="15.95" customHeight="1" x14ac:dyDescent="0.25">
      <c r="A21" s="1"/>
      <c r="B21" s="1"/>
      <c r="C21" s="1"/>
    </row>
    <row r="22" spans="1:9" ht="15.95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148</v>
      </c>
      <c r="D23" s="51"/>
      <c r="E23" s="51"/>
      <c r="F23" s="51"/>
      <c r="G23" s="52"/>
      <c r="H23" s="52"/>
      <c r="I23" s="52"/>
    </row>
    <row r="24" spans="1:9" ht="15.95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25">
      <c r="A25" s="84" t="s">
        <v>149</v>
      </c>
      <c r="B25" s="85"/>
      <c r="C25" s="86"/>
      <c r="D25" s="51"/>
      <c r="E25" s="51"/>
      <c r="F25" s="51"/>
      <c r="G25" s="52"/>
      <c r="H25" s="52"/>
      <c r="I25" s="52"/>
    </row>
    <row r="26" spans="1:9" ht="17.100000000000001" customHeight="1" x14ac:dyDescent="0.25">
      <c r="A26" s="50">
        <v>1</v>
      </c>
      <c r="B26" s="53" t="s">
        <v>150</v>
      </c>
      <c r="C26" s="54"/>
      <c r="D26" s="51"/>
      <c r="E26" s="51"/>
      <c r="F26" s="51"/>
      <c r="G26" s="52"/>
      <c r="H26" s="52" t="s">
        <v>151</v>
      </c>
      <c r="I26" s="52"/>
    </row>
    <row r="27" spans="1:9" ht="17.100000000000001" customHeight="1" x14ac:dyDescent="0.25">
      <c r="A27" s="55" t="s">
        <v>6</v>
      </c>
      <c r="B27" s="53" t="s">
        <v>152</v>
      </c>
      <c r="C27" s="56">
        <v>0</v>
      </c>
      <c r="D27" s="57"/>
      <c r="E27" s="57"/>
      <c r="F27" s="57"/>
      <c r="G27" s="58" t="s">
        <v>153</v>
      </c>
      <c r="H27" s="58" t="s">
        <v>154</v>
      </c>
      <c r="I27" s="58" t="s">
        <v>155</v>
      </c>
    </row>
    <row r="28" spans="1:9" ht="17.100000000000001" customHeight="1" x14ac:dyDescent="0.25">
      <c r="A28" s="55" t="s">
        <v>7</v>
      </c>
      <c r="B28" s="53" t="s">
        <v>156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25">
      <c r="A29" s="55" t="s">
        <v>8</v>
      </c>
      <c r="B29" s="53" t="s">
        <v>157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25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25">
      <c r="A31" s="55" t="s">
        <v>10</v>
      </c>
      <c r="B31" s="53" t="s">
        <v>158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159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84" t="s">
        <v>163</v>
      </c>
      <c r="B33" s="85"/>
      <c r="C33" s="86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75" x14ac:dyDescent="0.25">
      <c r="A34" s="50">
        <v>1</v>
      </c>
      <c r="B34" s="53" t="s">
        <v>150</v>
      </c>
      <c r="C34" s="54"/>
      <c r="D34" s="83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75" x14ac:dyDescent="0.25">
      <c r="A35" s="55" t="s">
        <v>6</v>
      </c>
      <c r="B35" s="53" t="s">
        <v>152</v>
      </c>
      <c r="C35" s="76">
        <f>ССР!D78+ССР!E78</f>
        <v>51709.537157647879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75" x14ac:dyDescent="0.25">
      <c r="A36" s="55" t="s">
        <v>7</v>
      </c>
      <c r="B36" s="53" t="s">
        <v>156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75" x14ac:dyDescent="0.25">
      <c r="A37" s="55" t="s">
        <v>8</v>
      </c>
      <c r="B37" s="53" t="s">
        <v>157</v>
      </c>
      <c r="C37" s="76">
        <f>ССР!G78</f>
        <v>4354.6894666922872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75" x14ac:dyDescent="0.25">
      <c r="A38" s="50">
        <v>2</v>
      </c>
      <c r="B38" s="53" t="s">
        <v>9</v>
      </c>
      <c r="C38" s="76">
        <f>C35+C36+C37</f>
        <v>56064.226624340168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75" x14ac:dyDescent="0.25">
      <c r="A39" s="55" t="s">
        <v>10</v>
      </c>
      <c r="B39" s="53" t="s">
        <v>158</v>
      </c>
      <c r="C39" s="62">
        <f>C38-ROUND(C38/1.2,5)</f>
        <v>9344.0377743401696</v>
      </c>
      <c r="D39" s="57"/>
      <c r="E39" s="73"/>
      <c r="F39" s="57"/>
      <c r="G39" s="51"/>
      <c r="H39" s="51"/>
      <c r="I39" s="51"/>
    </row>
    <row r="40" spans="1:9" ht="15.75" x14ac:dyDescent="0.25">
      <c r="A40" s="50">
        <v>3</v>
      </c>
      <c r="B40" s="53" t="s">
        <v>159</v>
      </c>
      <c r="C40" s="77">
        <f>C38*I37</f>
        <v>67909.161131508357</v>
      </c>
      <c r="D40" s="57"/>
      <c r="E40" s="68"/>
      <c r="F40" s="69"/>
      <c r="G40" s="51"/>
      <c r="H40" s="51"/>
      <c r="I40" s="51"/>
    </row>
    <row r="41" spans="1:9" ht="15.75" x14ac:dyDescent="0.25">
      <c r="A41" s="50"/>
      <c r="B41" s="53"/>
      <c r="C41" s="76"/>
      <c r="D41" s="63"/>
      <c r="E41" s="78"/>
      <c r="F41" s="57"/>
      <c r="G41" s="51"/>
      <c r="H41" s="51"/>
      <c r="I41" s="51"/>
    </row>
    <row r="42" spans="1:9" ht="15.75" x14ac:dyDescent="0.25">
      <c r="A42" s="50"/>
      <c r="B42" s="53" t="s">
        <v>160</v>
      </c>
      <c r="C42" s="79">
        <f>C40+C32</f>
        <v>67909.161131508357</v>
      </c>
      <c r="D42" s="57"/>
      <c r="E42" s="68"/>
      <c r="F42" s="69"/>
      <c r="G42" s="51"/>
      <c r="H42" s="51"/>
      <c r="I42" s="80"/>
    </row>
    <row r="43" spans="1:9" ht="15.75" x14ac:dyDescent="0.25">
      <c r="A43" s="52"/>
      <c r="B43" s="52"/>
      <c r="C43" s="52"/>
      <c r="D43" s="57"/>
      <c r="E43" s="51"/>
      <c r="F43" s="74"/>
      <c r="G43" s="51"/>
      <c r="H43" s="51"/>
      <c r="I43" s="51"/>
    </row>
    <row r="44" spans="1:9" ht="15.75" x14ac:dyDescent="0.25">
      <c r="A44" s="81" t="s">
        <v>161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85</v>
      </c>
      <c r="C7" s="29" t="s">
        <v>67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67</v>
      </c>
      <c r="D13" s="19">
        <v>0</v>
      </c>
      <c r="E13" s="19">
        <v>0</v>
      </c>
      <c r="F13" s="19">
        <v>0</v>
      </c>
      <c r="G13" s="19">
        <v>318.18789179375</v>
      </c>
      <c r="H13" s="19">
        <v>318.18789179375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318.18789179375</v>
      </c>
      <c r="H14" s="19">
        <v>318.18789179375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40" zoomScale="75" zoomScaleNormal="87" workbookViewId="0">
      <selection activeCell="B23" sqref="B23"/>
    </sheetView>
  </sheetViews>
  <sheetFormatPr defaultColWidth="8.855468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5.95" customHeight="1" x14ac:dyDescent="0.25">
      <c r="A1" s="37" t="s">
        <v>109</v>
      </c>
      <c r="B1" s="37" t="s">
        <v>110</v>
      </c>
      <c r="C1" s="37" t="s">
        <v>111</v>
      </c>
      <c r="D1" s="37" t="s">
        <v>112</v>
      </c>
      <c r="E1" s="37" t="s">
        <v>113</v>
      </c>
      <c r="F1" s="37" t="s">
        <v>114</v>
      </c>
      <c r="G1" s="37" t="s">
        <v>115</v>
      </c>
      <c r="H1" s="37" t="s">
        <v>116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95" t="s">
        <v>86</v>
      </c>
      <c r="B3" s="96"/>
      <c r="C3" s="45"/>
      <c r="D3" s="43">
        <v>5213.6111894981996</v>
      </c>
      <c r="E3" s="41"/>
      <c r="F3" s="41"/>
      <c r="G3" s="41"/>
      <c r="H3" s="48"/>
    </row>
    <row r="4" spans="1:8" x14ac:dyDescent="0.25">
      <c r="A4" s="97" t="s">
        <v>117</v>
      </c>
      <c r="B4" s="42" t="s">
        <v>118</v>
      </c>
      <c r="C4" s="45"/>
      <c r="D4" s="43">
        <v>3675.3811579484</v>
      </c>
      <c r="E4" s="41"/>
      <c r="F4" s="41"/>
      <c r="G4" s="41"/>
      <c r="H4" s="48"/>
    </row>
    <row r="5" spans="1:8" x14ac:dyDescent="0.25">
      <c r="A5" s="97"/>
      <c r="B5" s="42" t="s">
        <v>119</v>
      </c>
      <c r="C5" s="37"/>
      <c r="D5" s="43">
        <v>1516.0840217097</v>
      </c>
      <c r="E5" s="41"/>
      <c r="F5" s="41"/>
      <c r="G5" s="41"/>
      <c r="H5" s="47"/>
    </row>
    <row r="6" spans="1:8" x14ac:dyDescent="0.25">
      <c r="A6" s="98"/>
      <c r="B6" s="42" t="s">
        <v>120</v>
      </c>
      <c r="C6" s="37"/>
      <c r="D6" s="43">
        <v>0</v>
      </c>
      <c r="E6" s="41"/>
      <c r="F6" s="41"/>
      <c r="G6" s="41"/>
      <c r="H6" s="47"/>
    </row>
    <row r="7" spans="1:8" x14ac:dyDescent="0.25">
      <c r="A7" s="98"/>
      <c r="B7" s="42" t="s">
        <v>121</v>
      </c>
      <c r="C7" s="37"/>
      <c r="D7" s="43">
        <v>22.146009840163</v>
      </c>
      <c r="E7" s="41"/>
      <c r="F7" s="41"/>
      <c r="G7" s="41"/>
      <c r="H7" s="47"/>
    </row>
    <row r="8" spans="1:8" x14ac:dyDescent="0.25">
      <c r="A8" s="99" t="s">
        <v>89</v>
      </c>
      <c r="B8" s="100"/>
      <c r="C8" s="97" t="s">
        <v>25</v>
      </c>
      <c r="D8" s="44">
        <v>5213.6111894981996</v>
      </c>
      <c r="E8" s="41">
        <v>1.1000000000000001</v>
      </c>
      <c r="F8" s="41" t="s">
        <v>122</v>
      </c>
      <c r="G8" s="44">
        <v>4739.6465359075</v>
      </c>
      <c r="H8" s="47"/>
    </row>
    <row r="9" spans="1:8" x14ac:dyDescent="0.25">
      <c r="A9" s="101">
        <v>1</v>
      </c>
      <c r="B9" s="42" t="s">
        <v>118</v>
      </c>
      <c r="C9" s="97"/>
      <c r="D9" s="44">
        <v>3675.3811579484</v>
      </c>
      <c r="E9" s="41"/>
      <c r="F9" s="41"/>
      <c r="G9" s="41"/>
      <c r="H9" s="98" t="s">
        <v>123</v>
      </c>
    </row>
    <row r="10" spans="1:8" x14ac:dyDescent="0.25">
      <c r="A10" s="97"/>
      <c r="B10" s="42" t="s">
        <v>119</v>
      </c>
      <c r="C10" s="97"/>
      <c r="D10" s="44">
        <v>1516.0840217097</v>
      </c>
      <c r="E10" s="41"/>
      <c r="F10" s="41"/>
      <c r="G10" s="41"/>
      <c r="H10" s="98"/>
    </row>
    <row r="11" spans="1:8" x14ac:dyDescent="0.25">
      <c r="A11" s="97"/>
      <c r="B11" s="42" t="s">
        <v>120</v>
      </c>
      <c r="C11" s="97"/>
      <c r="D11" s="44">
        <v>0</v>
      </c>
      <c r="E11" s="41"/>
      <c r="F11" s="41"/>
      <c r="G11" s="41"/>
      <c r="H11" s="98"/>
    </row>
    <row r="12" spans="1:8" x14ac:dyDescent="0.25">
      <c r="A12" s="97"/>
      <c r="B12" s="42" t="s">
        <v>121</v>
      </c>
      <c r="C12" s="97"/>
      <c r="D12" s="44">
        <v>22.146009840163</v>
      </c>
      <c r="E12" s="41"/>
      <c r="F12" s="41"/>
      <c r="G12" s="41"/>
      <c r="H12" s="98"/>
    </row>
    <row r="13" spans="1:8" ht="25.5" x14ac:dyDescent="0.25">
      <c r="A13" s="102" t="s">
        <v>51</v>
      </c>
      <c r="B13" s="96"/>
      <c r="C13" s="37"/>
      <c r="D13" s="43">
        <v>38.931214914004997</v>
      </c>
      <c r="E13" s="41"/>
      <c r="F13" s="41"/>
      <c r="G13" s="41"/>
      <c r="H13" s="47"/>
    </row>
    <row r="14" spans="1:8" x14ac:dyDescent="0.25">
      <c r="A14" s="97" t="s">
        <v>124</v>
      </c>
      <c r="B14" s="42" t="s">
        <v>118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119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120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121</v>
      </c>
      <c r="C17" s="37"/>
      <c r="D17" s="43">
        <v>22.146009840163</v>
      </c>
      <c r="E17" s="41"/>
      <c r="F17" s="41"/>
      <c r="G17" s="41"/>
      <c r="H17" s="47"/>
    </row>
    <row r="18" spans="1:8" x14ac:dyDescent="0.25">
      <c r="A18" s="99" t="s">
        <v>93</v>
      </c>
      <c r="B18" s="100"/>
      <c r="C18" s="97" t="s">
        <v>25</v>
      </c>
      <c r="D18" s="44">
        <v>22.146009840163</v>
      </c>
      <c r="E18" s="41">
        <v>1.1000000000000001</v>
      </c>
      <c r="F18" s="41" t="s">
        <v>122</v>
      </c>
      <c r="G18" s="44">
        <v>20.132736218329999</v>
      </c>
      <c r="H18" s="47"/>
    </row>
    <row r="19" spans="1:8" x14ac:dyDescent="0.25">
      <c r="A19" s="101">
        <v>1</v>
      </c>
      <c r="B19" s="42" t="s">
        <v>118</v>
      </c>
      <c r="C19" s="97"/>
      <c r="D19" s="44">
        <v>0</v>
      </c>
      <c r="E19" s="41"/>
      <c r="F19" s="41"/>
      <c r="G19" s="41"/>
      <c r="H19" s="98" t="s">
        <v>123</v>
      </c>
    </row>
    <row r="20" spans="1:8" x14ac:dyDescent="0.25">
      <c r="A20" s="97"/>
      <c r="B20" s="42" t="s">
        <v>119</v>
      </c>
      <c r="C20" s="97"/>
      <c r="D20" s="44">
        <v>0</v>
      </c>
      <c r="E20" s="41"/>
      <c r="F20" s="41"/>
      <c r="G20" s="41"/>
      <c r="H20" s="98"/>
    </row>
    <row r="21" spans="1:8" x14ac:dyDescent="0.25">
      <c r="A21" s="97"/>
      <c r="B21" s="42" t="s">
        <v>120</v>
      </c>
      <c r="C21" s="97"/>
      <c r="D21" s="44">
        <v>0</v>
      </c>
      <c r="E21" s="41"/>
      <c r="F21" s="41"/>
      <c r="G21" s="41"/>
      <c r="H21" s="98"/>
    </row>
    <row r="22" spans="1:8" x14ac:dyDescent="0.25">
      <c r="A22" s="97"/>
      <c r="B22" s="42" t="s">
        <v>121</v>
      </c>
      <c r="C22" s="97"/>
      <c r="D22" s="44">
        <v>22.146009840163</v>
      </c>
      <c r="E22" s="41"/>
      <c r="F22" s="41"/>
      <c r="G22" s="41"/>
      <c r="H22" s="98"/>
    </row>
    <row r="23" spans="1:8" x14ac:dyDescent="0.25">
      <c r="A23" s="97" t="s">
        <v>125</v>
      </c>
      <c r="B23" s="42" t="s">
        <v>118</v>
      </c>
      <c r="C23" s="37"/>
      <c r="D23" s="43">
        <v>0</v>
      </c>
      <c r="E23" s="41"/>
      <c r="F23" s="41"/>
      <c r="G23" s="41"/>
      <c r="H23" s="47"/>
    </row>
    <row r="24" spans="1:8" x14ac:dyDescent="0.25">
      <c r="A24" s="97"/>
      <c r="B24" s="42" t="s">
        <v>119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120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121</v>
      </c>
      <c r="C26" s="37"/>
      <c r="D26" s="43">
        <v>38.931214914004997</v>
      </c>
      <c r="E26" s="41"/>
      <c r="F26" s="41"/>
      <c r="G26" s="41"/>
      <c r="H26" s="47"/>
    </row>
    <row r="27" spans="1:8" x14ac:dyDescent="0.25">
      <c r="A27" s="99" t="s">
        <v>107</v>
      </c>
      <c r="B27" s="100"/>
      <c r="C27" s="97" t="s">
        <v>126</v>
      </c>
      <c r="D27" s="44">
        <v>16.785205073842999</v>
      </c>
      <c r="E27" s="41">
        <v>0.6</v>
      </c>
      <c r="F27" s="41" t="s">
        <v>122</v>
      </c>
      <c r="G27" s="44">
        <v>27.975341789738</v>
      </c>
      <c r="H27" s="47"/>
    </row>
    <row r="28" spans="1:8" x14ac:dyDescent="0.25">
      <c r="A28" s="101">
        <v>1</v>
      </c>
      <c r="B28" s="42" t="s">
        <v>118</v>
      </c>
      <c r="C28" s="97"/>
      <c r="D28" s="44">
        <v>0</v>
      </c>
      <c r="E28" s="41"/>
      <c r="F28" s="41"/>
      <c r="G28" s="41"/>
      <c r="H28" s="98" t="s">
        <v>29</v>
      </c>
    </row>
    <row r="29" spans="1:8" x14ac:dyDescent="0.25">
      <c r="A29" s="97"/>
      <c r="B29" s="42" t="s">
        <v>119</v>
      </c>
      <c r="C29" s="97"/>
      <c r="D29" s="44">
        <v>0</v>
      </c>
      <c r="E29" s="41"/>
      <c r="F29" s="41"/>
      <c r="G29" s="41"/>
      <c r="H29" s="98"/>
    </row>
    <row r="30" spans="1:8" x14ac:dyDescent="0.25">
      <c r="A30" s="97"/>
      <c r="B30" s="42" t="s">
        <v>120</v>
      </c>
      <c r="C30" s="97"/>
      <c r="D30" s="44">
        <v>0</v>
      </c>
      <c r="E30" s="41"/>
      <c r="F30" s="41"/>
      <c r="G30" s="41"/>
      <c r="H30" s="98"/>
    </row>
    <row r="31" spans="1:8" x14ac:dyDescent="0.25">
      <c r="A31" s="97"/>
      <c r="B31" s="42" t="s">
        <v>121</v>
      </c>
      <c r="C31" s="97"/>
      <c r="D31" s="44">
        <v>16.785205073842999</v>
      </c>
      <c r="E31" s="41"/>
      <c r="F31" s="41"/>
      <c r="G31" s="41"/>
      <c r="H31" s="98"/>
    </row>
    <row r="32" spans="1:8" ht="25.5" x14ac:dyDescent="0.25">
      <c r="A32" s="102" t="s">
        <v>67</v>
      </c>
      <c r="B32" s="96"/>
      <c r="C32" s="37"/>
      <c r="D32" s="43">
        <v>585.42660666884001</v>
      </c>
      <c r="E32" s="41"/>
      <c r="F32" s="41"/>
      <c r="G32" s="41"/>
      <c r="H32" s="47"/>
    </row>
    <row r="33" spans="1:8" x14ac:dyDescent="0.25">
      <c r="A33" s="97" t="s">
        <v>127</v>
      </c>
      <c r="B33" s="42" t="s">
        <v>118</v>
      </c>
      <c r="C33" s="37"/>
      <c r="D33" s="43">
        <v>0</v>
      </c>
      <c r="E33" s="41"/>
      <c r="F33" s="41"/>
      <c r="G33" s="41"/>
      <c r="H33" s="47"/>
    </row>
    <row r="34" spans="1:8" x14ac:dyDescent="0.25">
      <c r="A34" s="97"/>
      <c r="B34" s="42" t="s">
        <v>119</v>
      </c>
      <c r="C34" s="37"/>
      <c r="D34" s="43">
        <v>0</v>
      </c>
      <c r="E34" s="41"/>
      <c r="F34" s="41"/>
      <c r="G34" s="41"/>
      <c r="H34" s="47"/>
    </row>
    <row r="35" spans="1:8" x14ac:dyDescent="0.25">
      <c r="A35" s="97"/>
      <c r="B35" s="42" t="s">
        <v>120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97"/>
      <c r="B36" s="42" t="s">
        <v>121</v>
      </c>
      <c r="C36" s="37"/>
      <c r="D36" s="43">
        <v>267.23871487509001</v>
      </c>
      <c r="E36" s="41"/>
      <c r="F36" s="41"/>
      <c r="G36" s="41"/>
      <c r="H36" s="47"/>
    </row>
    <row r="37" spans="1:8" x14ac:dyDescent="0.25">
      <c r="A37" s="99" t="s">
        <v>67</v>
      </c>
      <c r="B37" s="100"/>
      <c r="C37" s="97" t="s">
        <v>25</v>
      </c>
      <c r="D37" s="44">
        <v>267.23871487509001</v>
      </c>
      <c r="E37" s="41">
        <v>1.1000000000000001</v>
      </c>
      <c r="F37" s="41" t="s">
        <v>122</v>
      </c>
      <c r="G37" s="44">
        <v>242.94428625008999</v>
      </c>
      <c r="H37" s="47"/>
    </row>
    <row r="38" spans="1:8" x14ac:dyDescent="0.25">
      <c r="A38" s="101">
        <v>1</v>
      </c>
      <c r="B38" s="42" t="s">
        <v>118</v>
      </c>
      <c r="C38" s="97"/>
      <c r="D38" s="44">
        <v>0</v>
      </c>
      <c r="E38" s="41"/>
      <c r="F38" s="41"/>
      <c r="G38" s="41"/>
      <c r="H38" s="98" t="s">
        <v>123</v>
      </c>
    </row>
    <row r="39" spans="1:8" x14ac:dyDescent="0.25">
      <c r="A39" s="97"/>
      <c r="B39" s="42" t="s">
        <v>119</v>
      </c>
      <c r="C39" s="97"/>
      <c r="D39" s="44">
        <v>0</v>
      </c>
      <c r="E39" s="41"/>
      <c r="F39" s="41"/>
      <c r="G39" s="41"/>
      <c r="H39" s="98"/>
    </row>
    <row r="40" spans="1:8" x14ac:dyDescent="0.25">
      <c r="A40" s="97"/>
      <c r="B40" s="42" t="s">
        <v>120</v>
      </c>
      <c r="C40" s="97"/>
      <c r="D40" s="44">
        <v>0</v>
      </c>
      <c r="E40" s="41"/>
      <c r="F40" s="41"/>
      <c r="G40" s="41"/>
      <c r="H40" s="98"/>
    </row>
    <row r="41" spans="1:8" x14ac:dyDescent="0.25">
      <c r="A41" s="97"/>
      <c r="B41" s="42" t="s">
        <v>121</v>
      </c>
      <c r="C41" s="97"/>
      <c r="D41" s="44">
        <v>267.23871487509001</v>
      </c>
      <c r="E41" s="41"/>
      <c r="F41" s="41"/>
      <c r="G41" s="41"/>
      <c r="H41" s="98"/>
    </row>
    <row r="42" spans="1:8" x14ac:dyDescent="0.25">
      <c r="A42" s="97" t="s">
        <v>128</v>
      </c>
      <c r="B42" s="42" t="s">
        <v>118</v>
      </c>
      <c r="C42" s="37"/>
      <c r="D42" s="43">
        <v>0</v>
      </c>
      <c r="E42" s="41"/>
      <c r="F42" s="41"/>
      <c r="G42" s="41"/>
      <c r="H42" s="47"/>
    </row>
    <row r="43" spans="1:8" x14ac:dyDescent="0.25">
      <c r="A43" s="97"/>
      <c r="B43" s="42" t="s">
        <v>119</v>
      </c>
      <c r="C43" s="37"/>
      <c r="D43" s="43">
        <v>0</v>
      </c>
      <c r="E43" s="41"/>
      <c r="F43" s="41"/>
      <c r="G43" s="41"/>
      <c r="H43" s="47"/>
    </row>
    <row r="44" spans="1:8" x14ac:dyDescent="0.25">
      <c r="A44" s="97"/>
      <c r="B44" s="42" t="s">
        <v>120</v>
      </c>
      <c r="C44" s="37"/>
      <c r="D44" s="43">
        <v>0</v>
      </c>
      <c r="E44" s="41"/>
      <c r="F44" s="41"/>
      <c r="G44" s="41"/>
      <c r="H44" s="47"/>
    </row>
    <row r="45" spans="1:8" x14ac:dyDescent="0.25">
      <c r="A45" s="97"/>
      <c r="B45" s="42" t="s">
        <v>121</v>
      </c>
      <c r="C45" s="37"/>
      <c r="D45" s="43">
        <v>585.42660666884001</v>
      </c>
      <c r="E45" s="41"/>
      <c r="F45" s="41"/>
      <c r="G45" s="41"/>
      <c r="H45" s="47"/>
    </row>
    <row r="46" spans="1:8" x14ac:dyDescent="0.25">
      <c r="A46" s="99" t="s">
        <v>67</v>
      </c>
      <c r="B46" s="100"/>
      <c r="C46" s="97" t="s">
        <v>126</v>
      </c>
      <c r="D46" s="44">
        <v>318.18789179375</v>
      </c>
      <c r="E46" s="41">
        <v>0.6</v>
      </c>
      <c r="F46" s="41" t="s">
        <v>122</v>
      </c>
      <c r="G46" s="44">
        <v>530.31315298957998</v>
      </c>
      <c r="H46" s="47"/>
    </row>
    <row r="47" spans="1:8" x14ac:dyDescent="0.25">
      <c r="A47" s="101">
        <v>1</v>
      </c>
      <c r="B47" s="42" t="s">
        <v>118</v>
      </c>
      <c r="C47" s="97"/>
      <c r="D47" s="44">
        <v>0</v>
      </c>
      <c r="E47" s="41"/>
      <c r="F47" s="41"/>
      <c r="G47" s="41"/>
      <c r="H47" s="98" t="s">
        <v>29</v>
      </c>
    </row>
    <row r="48" spans="1:8" x14ac:dyDescent="0.25">
      <c r="A48" s="97"/>
      <c r="B48" s="42" t="s">
        <v>119</v>
      </c>
      <c r="C48" s="97"/>
      <c r="D48" s="44">
        <v>0</v>
      </c>
      <c r="E48" s="41"/>
      <c r="F48" s="41"/>
      <c r="G48" s="41"/>
      <c r="H48" s="98"/>
    </row>
    <row r="49" spans="1:8" x14ac:dyDescent="0.25">
      <c r="A49" s="97"/>
      <c r="B49" s="42" t="s">
        <v>120</v>
      </c>
      <c r="C49" s="97"/>
      <c r="D49" s="44">
        <v>0</v>
      </c>
      <c r="E49" s="41"/>
      <c r="F49" s="41"/>
      <c r="G49" s="41"/>
      <c r="H49" s="98"/>
    </row>
    <row r="50" spans="1:8" x14ac:dyDescent="0.25">
      <c r="A50" s="97"/>
      <c r="B50" s="42" t="s">
        <v>121</v>
      </c>
      <c r="C50" s="97"/>
      <c r="D50" s="44">
        <v>318.18789179375</v>
      </c>
      <c r="E50" s="41"/>
      <c r="F50" s="41"/>
      <c r="G50" s="41"/>
      <c r="H50" s="98"/>
    </row>
    <row r="51" spans="1:8" ht="25.5" x14ac:dyDescent="0.25">
      <c r="A51" s="102" t="s">
        <v>97</v>
      </c>
      <c r="B51" s="96"/>
      <c r="C51" s="37"/>
      <c r="D51" s="43">
        <v>0</v>
      </c>
      <c r="E51" s="41"/>
      <c r="F51" s="41"/>
      <c r="G51" s="41"/>
      <c r="H51" s="47"/>
    </row>
    <row r="52" spans="1:8" x14ac:dyDescent="0.25">
      <c r="A52" s="97" t="s">
        <v>129</v>
      </c>
      <c r="B52" s="42" t="s">
        <v>118</v>
      </c>
      <c r="C52" s="37"/>
      <c r="D52" s="43">
        <v>0</v>
      </c>
      <c r="E52" s="41"/>
      <c r="F52" s="41"/>
      <c r="G52" s="41"/>
      <c r="H52" s="47"/>
    </row>
    <row r="53" spans="1:8" x14ac:dyDescent="0.25">
      <c r="A53" s="97"/>
      <c r="B53" s="42" t="s">
        <v>119</v>
      </c>
      <c r="C53" s="37"/>
      <c r="D53" s="43">
        <v>0</v>
      </c>
      <c r="E53" s="41"/>
      <c r="F53" s="41"/>
      <c r="G53" s="41"/>
      <c r="H53" s="47"/>
    </row>
    <row r="54" spans="1:8" x14ac:dyDescent="0.25">
      <c r="A54" s="97"/>
      <c r="B54" s="42" t="s">
        <v>120</v>
      </c>
      <c r="C54" s="37"/>
      <c r="D54" s="43">
        <v>0</v>
      </c>
      <c r="E54" s="41"/>
      <c r="F54" s="41"/>
      <c r="G54" s="41"/>
      <c r="H54" s="47"/>
    </row>
    <row r="55" spans="1:8" x14ac:dyDescent="0.25">
      <c r="A55" s="97"/>
      <c r="B55" s="42" t="s">
        <v>121</v>
      </c>
      <c r="C55" s="37"/>
      <c r="D55" s="43">
        <v>0</v>
      </c>
      <c r="E55" s="41"/>
      <c r="F55" s="41"/>
      <c r="G55" s="41"/>
      <c r="H55" s="47"/>
    </row>
    <row r="56" spans="1:8" x14ac:dyDescent="0.25">
      <c r="A56" s="99" t="s">
        <v>99</v>
      </c>
      <c r="B56" s="100"/>
      <c r="C56" s="97" t="s">
        <v>132</v>
      </c>
      <c r="D56" s="44">
        <v>0</v>
      </c>
      <c r="E56" s="41">
        <v>4.1000000000000002E-2</v>
      </c>
      <c r="F56" s="41" t="s">
        <v>130</v>
      </c>
      <c r="G56" s="44">
        <v>0</v>
      </c>
      <c r="H56" s="47"/>
    </row>
    <row r="57" spans="1:8" x14ac:dyDescent="0.25">
      <c r="A57" s="101">
        <v>1</v>
      </c>
      <c r="B57" s="42" t="s">
        <v>118</v>
      </c>
      <c r="C57" s="97"/>
      <c r="D57" s="44">
        <v>0</v>
      </c>
      <c r="E57" s="41"/>
      <c r="F57" s="41"/>
      <c r="G57" s="41"/>
      <c r="H57" s="98" t="s">
        <v>131</v>
      </c>
    </row>
    <row r="58" spans="1:8" x14ac:dyDescent="0.25">
      <c r="A58" s="97"/>
      <c r="B58" s="42" t="s">
        <v>119</v>
      </c>
      <c r="C58" s="97"/>
      <c r="D58" s="44">
        <v>0</v>
      </c>
      <c r="E58" s="41"/>
      <c r="F58" s="41"/>
      <c r="G58" s="41"/>
      <c r="H58" s="98"/>
    </row>
    <row r="59" spans="1:8" x14ac:dyDescent="0.25">
      <c r="A59" s="97"/>
      <c r="B59" s="42" t="s">
        <v>120</v>
      </c>
      <c r="C59" s="97"/>
      <c r="D59" s="44">
        <v>0</v>
      </c>
      <c r="E59" s="41"/>
      <c r="F59" s="41"/>
      <c r="G59" s="41"/>
      <c r="H59" s="98"/>
    </row>
    <row r="60" spans="1:8" x14ac:dyDescent="0.25">
      <c r="A60" s="97"/>
      <c r="B60" s="42" t="s">
        <v>121</v>
      </c>
      <c r="C60" s="97"/>
      <c r="D60" s="44">
        <v>0</v>
      </c>
      <c r="E60" s="41"/>
      <c r="F60" s="41"/>
      <c r="G60" s="41"/>
      <c r="H60" s="98"/>
    </row>
    <row r="61" spans="1:8" ht="25.5" x14ac:dyDescent="0.25">
      <c r="A61" s="102" t="s">
        <v>101</v>
      </c>
      <c r="B61" s="96"/>
      <c r="C61" s="37"/>
      <c r="D61" s="43">
        <v>2606.7074965799002</v>
      </c>
      <c r="E61" s="41"/>
      <c r="F61" s="41"/>
      <c r="G61" s="41"/>
      <c r="H61" s="47"/>
    </row>
    <row r="62" spans="1:8" x14ac:dyDescent="0.25">
      <c r="A62" s="97" t="s">
        <v>80</v>
      </c>
      <c r="B62" s="42" t="s">
        <v>118</v>
      </c>
      <c r="C62" s="37"/>
      <c r="D62" s="43">
        <v>0</v>
      </c>
      <c r="E62" s="41"/>
      <c r="F62" s="41"/>
      <c r="G62" s="41"/>
      <c r="H62" s="47"/>
    </row>
    <row r="63" spans="1:8" x14ac:dyDescent="0.25">
      <c r="A63" s="97"/>
      <c r="B63" s="42" t="s">
        <v>119</v>
      </c>
      <c r="C63" s="37"/>
      <c r="D63" s="43">
        <v>0</v>
      </c>
      <c r="E63" s="41"/>
      <c r="F63" s="41"/>
      <c r="G63" s="41"/>
      <c r="H63" s="47"/>
    </row>
    <row r="64" spans="1:8" x14ac:dyDescent="0.25">
      <c r="A64" s="97"/>
      <c r="B64" s="42" t="s">
        <v>120</v>
      </c>
      <c r="C64" s="37"/>
      <c r="D64" s="43">
        <v>0</v>
      </c>
      <c r="E64" s="41"/>
      <c r="F64" s="41"/>
      <c r="G64" s="41"/>
      <c r="H64" s="47"/>
    </row>
    <row r="65" spans="1:8" x14ac:dyDescent="0.25">
      <c r="A65" s="97"/>
      <c r="B65" s="42" t="s">
        <v>121</v>
      </c>
      <c r="C65" s="37"/>
      <c r="D65" s="43">
        <v>2606.7074965799002</v>
      </c>
      <c r="E65" s="41"/>
      <c r="F65" s="41"/>
      <c r="G65" s="41"/>
      <c r="H65" s="47"/>
    </row>
    <row r="66" spans="1:8" x14ac:dyDescent="0.25">
      <c r="A66" s="99" t="s">
        <v>101</v>
      </c>
      <c r="B66" s="100"/>
      <c r="C66" s="97" t="s">
        <v>132</v>
      </c>
      <c r="D66" s="44">
        <v>2606.7074965799002</v>
      </c>
      <c r="E66" s="41">
        <v>4.1000000000000002E-2</v>
      </c>
      <c r="F66" s="41" t="s">
        <v>130</v>
      </c>
      <c r="G66" s="44">
        <v>63578.231623901003</v>
      </c>
      <c r="H66" s="47"/>
    </row>
    <row r="67" spans="1:8" x14ac:dyDescent="0.25">
      <c r="A67" s="101">
        <v>1</v>
      </c>
      <c r="B67" s="42" t="s">
        <v>118</v>
      </c>
      <c r="C67" s="97"/>
      <c r="D67" s="44">
        <v>0</v>
      </c>
      <c r="E67" s="41"/>
      <c r="F67" s="41"/>
      <c r="G67" s="41"/>
      <c r="H67" s="98" t="s">
        <v>131</v>
      </c>
    </row>
    <row r="68" spans="1:8" x14ac:dyDescent="0.25">
      <c r="A68" s="97"/>
      <c r="B68" s="42" t="s">
        <v>119</v>
      </c>
      <c r="C68" s="97"/>
      <c r="D68" s="44">
        <v>0</v>
      </c>
      <c r="E68" s="41"/>
      <c r="F68" s="41"/>
      <c r="G68" s="41"/>
      <c r="H68" s="98"/>
    </row>
    <row r="69" spans="1:8" x14ac:dyDescent="0.25">
      <c r="A69" s="97"/>
      <c r="B69" s="42" t="s">
        <v>120</v>
      </c>
      <c r="C69" s="97"/>
      <c r="D69" s="44">
        <v>0</v>
      </c>
      <c r="E69" s="41"/>
      <c r="F69" s="41"/>
      <c r="G69" s="41"/>
      <c r="H69" s="98"/>
    </row>
    <row r="70" spans="1:8" x14ac:dyDescent="0.25">
      <c r="A70" s="97"/>
      <c r="B70" s="42" t="s">
        <v>121</v>
      </c>
      <c r="C70" s="97"/>
      <c r="D70" s="44">
        <v>2606.7074965799002</v>
      </c>
      <c r="E70" s="41"/>
      <c r="F70" s="41"/>
      <c r="G70" s="41"/>
      <c r="H70" s="98"/>
    </row>
    <row r="71" spans="1:8" ht="25.5" x14ac:dyDescent="0.25">
      <c r="A71" s="102" t="s">
        <v>103</v>
      </c>
      <c r="B71" s="96"/>
      <c r="C71" s="37"/>
      <c r="D71" s="43">
        <v>5520.2119979086001</v>
      </c>
      <c r="E71" s="41"/>
      <c r="F71" s="41"/>
      <c r="G71" s="41"/>
      <c r="H71" s="47"/>
    </row>
    <row r="72" spans="1:8" x14ac:dyDescent="0.25">
      <c r="A72" s="97" t="s">
        <v>133</v>
      </c>
      <c r="B72" s="42" t="s">
        <v>118</v>
      </c>
      <c r="C72" s="37"/>
      <c r="D72" s="43">
        <v>5168.2472290164997</v>
      </c>
      <c r="E72" s="41"/>
      <c r="F72" s="41"/>
      <c r="G72" s="41"/>
      <c r="H72" s="47"/>
    </row>
    <row r="73" spans="1:8" x14ac:dyDescent="0.25">
      <c r="A73" s="97"/>
      <c r="B73" s="42" t="s">
        <v>119</v>
      </c>
      <c r="C73" s="37"/>
      <c r="D73" s="43">
        <v>351.96476889213</v>
      </c>
      <c r="E73" s="41"/>
      <c r="F73" s="41"/>
      <c r="G73" s="41"/>
      <c r="H73" s="47"/>
    </row>
    <row r="74" spans="1:8" x14ac:dyDescent="0.25">
      <c r="A74" s="97"/>
      <c r="B74" s="42" t="s">
        <v>120</v>
      </c>
      <c r="C74" s="37"/>
      <c r="D74" s="43">
        <v>0</v>
      </c>
      <c r="E74" s="41"/>
      <c r="F74" s="41"/>
      <c r="G74" s="41"/>
      <c r="H74" s="47"/>
    </row>
    <row r="75" spans="1:8" x14ac:dyDescent="0.25">
      <c r="A75" s="97"/>
      <c r="B75" s="42" t="s">
        <v>121</v>
      </c>
      <c r="C75" s="37"/>
      <c r="D75" s="43">
        <v>0</v>
      </c>
      <c r="E75" s="41"/>
      <c r="F75" s="41"/>
      <c r="G75" s="41"/>
      <c r="H75" s="47"/>
    </row>
    <row r="76" spans="1:8" x14ac:dyDescent="0.25">
      <c r="A76" s="99" t="s">
        <v>105</v>
      </c>
      <c r="B76" s="100"/>
      <c r="C76" s="97" t="s">
        <v>126</v>
      </c>
      <c r="D76" s="44">
        <v>5520.2119979086001</v>
      </c>
      <c r="E76" s="41">
        <v>0.6</v>
      </c>
      <c r="F76" s="41" t="s">
        <v>122</v>
      </c>
      <c r="G76" s="44">
        <v>9200.3533298476996</v>
      </c>
      <c r="H76" s="47"/>
    </row>
    <row r="77" spans="1:8" x14ac:dyDescent="0.25">
      <c r="A77" s="101">
        <v>1</v>
      </c>
      <c r="B77" s="42" t="s">
        <v>118</v>
      </c>
      <c r="C77" s="97"/>
      <c r="D77" s="44">
        <v>5168.2472290164997</v>
      </c>
      <c r="E77" s="41"/>
      <c r="F77" s="41"/>
      <c r="G77" s="41"/>
      <c r="H77" s="98" t="s">
        <v>29</v>
      </c>
    </row>
    <row r="78" spans="1:8" x14ac:dyDescent="0.25">
      <c r="A78" s="97"/>
      <c r="B78" s="42" t="s">
        <v>119</v>
      </c>
      <c r="C78" s="97"/>
      <c r="D78" s="44">
        <v>351.96476889213</v>
      </c>
      <c r="E78" s="41"/>
      <c r="F78" s="41"/>
      <c r="G78" s="41"/>
      <c r="H78" s="98"/>
    </row>
    <row r="79" spans="1:8" x14ac:dyDescent="0.25">
      <c r="A79" s="97"/>
      <c r="B79" s="42" t="s">
        <v>120</v>
      </c>
      <c r="C79" s="97"/>
      <c r="D79" s="44">
        <v>0</v>
      </c>
      <c r="E79" s="41"/>
      <c r="F79" s="41"/>
      <c r="G79" s="41"/>
      <c r="H79" s="98"/>
    </row>
    <row r="80" spans="1:8" x14ac:dyDescent="0.25">
      <c r="A80" s="97"/>
      <c r="B80" s="42" t="s">
        <v>121</v>
      </c>
      <c r="C80" s="97"/>
      <c r="D80" s="44">
        <v>0</v>
      </c>
      <c r="E80" s="41"/>
      <c r="F80" s="41"/>
      <c r="G80" s="41"/>
      <c r="H80" s="98"/>
    </row>
    <row r="81" spans="1:8" x14ac:dyDescent="0.25">
      <c r="A81" s="46"/>
      <c r="C81" s="46"/>
      <c r="D81" s="40"/>
      <c r="E81" s="40"/>
      <c r="F81" s="40"/>
      <c r="G81" s="40"/>
      <c r="H81" s="49"/>
    </row>
    <row r="83" spans="1:8" x14ac:dyDescent="0.25">
      <c r="A83" s="103" t="s">
        <v>134</v>
      </c>
      <c r="B83" s="103"/>
      <c r="C83" s="103"/>
      <c r="D83" s="103"/>
      <c r="E83" s="103"/>
      <c r="F83" s="103"/>
      <c r="G83" s="103"/>
      <c r="H83" s="103"/>
    </row>
    <row r="84" spans="1:8" x14ac:dyDescent="0.25">
      <c r="A84" s="103" t="s">
        <v>135</v>
      </c>
      <c r="B84" s="103"/>
      <c r="C84" s="103"/>
      <c r="D84" s="103"/>
      <c r="E84" s="103"/>
      <c r="F84" s="103"/>
      <c r="G84" s="103"/>
      <c r="H84" s="103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4" t="s">
        <v>136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25">
      <c r="A3" s="6" t="s">
        <v>137</v>
      </c>
      <c r="B3" s="6" t="s">
        <v>138</v>
      </c>
      <c r="C3" s="6" t="s">
        <v>139</v>
      </c>
      <c r="D3" s="6" t="s">
        <v>140</v>
      </c>
      <c r="E3" s="6" t="s">
        <v>141</v>
      </c>
      <c r="F3" s="6" t="s">
        <v>142</v>
      </c>
      <c r="G3" s="6" t="s">
        <v>143</v>
      </c>
      <c r="H3" s="6" t="s">
        <v>144</v>
      </c>
    </row>
    <row r="4" spans="1:8" ht="39" customHeight="1" x14ac:dyDescent="0.25">
      <c r="A4" s="25" t="s">
        <v>145</v>
      </c>
      <c r="B4" s="26" t="s">
        <v>122</v>
      </c>
      <c r="C4" s="27">
        <v>1.1000000000000001</v>
      </c>
      <c r="D4" s="27">
        <v>2598.2352780330002</v>
      </c>
      <c r="E4" s="26">
        <v>6</v>
      </c>
      <c r="F4" s="26"/>
      <c r="G4" s="27">
        <v>2858.0588058363001</v>
      </c>
      <c r="H4" s="28"/>
    </row>
    <row r="5" spans="1:8" ht="39" customHeight="1" x14ac:dyDescent="0.25">
      <c r="A5" s="25" t="s">
        <v>146</v>
      </c>
      <c r="B5" s="26" t="s">
        <v>122</v>
      </c>
      <c r="C5" s="27">
        <v>0.2</v>
      </c>
      <c r="D5" s="27">
        <v>34488.969683926</v>
      </c>
      <c r="E5" s="26">
        <v>6</v>
      </c>
      <c r="F5" s="26"/>
      <c r="G5" s="27">
        <v>6897.7939367851995</v>
      </c>
      <c r="H5" s="28"/>
    </row>
    <row r="6" spans="1:8" ht="39" customHeight="1" x14ac:dyDescent="0.25">
      <c r="A6" s="25" t="s">
        <v>147</v>
      </c>
      <c r="B6" s="26" t="s">
        <v>122</v>
      </c>
      <c r="C6" s="27">
        <v>0.67647058823529005</v>
      </c>
      <c r="D6" s="27">
        <v>1724.4134162502</v>
      </c>
      <c r="E6" s="26">
        <v>6</v>
      </c>
      <c r="F6" s="26"/>
      <c r="G6" s="27">
        <v>1166.5149580515999</v>
      </c>
      <c r="H6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7" zoomScale="90" zoomScaleNormal="90" workbookViewId="0">
      <selection activeCell="B18" sqref="B18:B19"/>
    </sheetView>
  </sheetViews>
  <sheetFormatPr defaultColWidth="8.85546875" defaultRowHeight="15.75" x14ac:dyDescent="0.2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8" t="s">
        <v>162</v>
      </c>
      <c r="B13" s="88"/>
      <c r="C13" s="88"/>
      <c r="D13" s="88"/>
      <c r="E13" s="88"/>
      <c r="F13" s="88"/>
      <c r="G13" s="88"/>
      <c r="H13" s="88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4.95" customHeight="1" x14ac:dyDescent="0.25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25">
      <c r="A25" s="6">
        <v>1</v>
      </c>
      <c r="B25" s="6" t="s">
        <v>24</v>
      </c>
      <c r="C25" s="32" t="s">
        <v>25</v>
      </c>
      <c r="D25" s="20">
        <v>3675.3811579484</v>
      </c>
      <c r="E25" s="20">
        <v>1516.0840217097</v>
      </c>
      <c r="F25" s="20">
        <v>0</v>
      </c>
      <c r="G25" s="20">
        <v>22.117021276595999</v>
      </c>
      <c r="H25" s="20">
        <v>5213.5822009347003</v>
      </c>
    </row>
    <row r="26" spans="1:8" x14ac:dyDescent="0.25">
      <c r="A26" s="6">
        <v>2</v>
      </c>
      <c r="B26" s="6" t="s">
        <v>26</v>
      </c>
      <c r="C26" s="32" t="s">
        <v>27</v>
      </c>
      <c r="D26" s="20">
        <v>29235.467349552</v>
      </c>
      <c r="E26" s="20">
        <v>0</v>
      </c>
      <c r="F26" s="20">
        <v>0</v>
      </c>
      <c r="G26" s="20">
        <v>0</v>
      </c>
      <c r="H26" s="20">
        <v>29235.467349552</v>
      </c>
    </row>
    <row r="27" spans="1:8" ht="31.5" x14ac:dyDescent="0.25">
      <c r="A27" s="6">
        <v>3</v>
      </c>
      <c r="B27" s="6" t="s">
        <v>28</v>
      </c>
      <c r="C27" s="32" t="s">
        <v>29</v>
      </c>
      <c r="D27" s="20">
        <v>5168.2472290164997</v>
      </c>
      <c r="E27" s="20">
        <v>351.96476889213</v>
      </c>
      <c r="F27" s="20">
        <v>0</v>
      </c>
      <c r="G27" s="20">
        <v>0</v>
      </c>
      <c r="H27" s="20">
        <v>5520.2119979086001</v>
      </c>
    </row>
    <row r="28" spans="1:8" ht="17.100000000000001" customHeight="1" x14ac:dyDescent="0.25">
      <c r="A28" s="6"/>
      <c r="B28" s="9"/>
      <c r="C28" s="9" t="s">
        <v>30</v>
      </c>
      <c r="D28" s="20">
        <v>38079.095736517003</v>
      </c>
      <c r="E28" s="20">
        <v>1868.0487906018</v>
      </c>
      <c r="F28" s="20">
        <v>0</v>
      </c>
      <c r="G28" s="20">
        <v>22.117021276595999</v>
      </c>
      <c r="H28" s="20">
        <v>39969.261548394999</v>
      </c>
    </row>
    <row r="29" spans="1:8" ht="17.100000000000001" customHeight="1" x14ac:dyDescent="0.25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25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7.100000000000001" customHeight="1" x14ac:dyDescent="0.25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7.100000000000001" customHeight="1" x14ac:dyDescent="0.25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25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7.100000000000001" customHeight="1" x14ac:dyDescent="0.25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7.100000000000001" customHeight="1" x14ac:dyDescent="0.25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25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7.100000000000001" customHeight="1" x14ac:dyDescent="0.25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3.950000000000003" customHeight="1" x14ac:dyDescent="0.25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25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7.100000000000001" customHeight="1" x14ac:dyDescent="0.25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7.100000000000001" customHeight="1" x14ac:dyDescent="0.25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25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7.100000000000001" customHeight="1" x14ac:dyDescent="0.25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7.100000000000001" customHeight="1" x14ac:dyDescent="0.25">
      <c r="A44" s="6"/>
      <c r="B44" s="9"/>
      <c r="C44" s="9" t="s">
        <v>41</v>
      </c>
      <c r="D44" s="20">
        <v>38079.095736517003</v>
      </c>
      <c r="E44" s="20">
        <v>1868.0487906018</v>
      </c>
      <c r="F44" s="20">
        <v>0</v>
      </c>
      <c r="G44" s="20">
        <v>22.117021276595999</v>
      </c>
      <c r="H44" s="20">
        <v>39969.261548394999</v>
      </c>
    </row>
    <row r="45" spans="1:8" ht="17.100000000000001" customHeight="1" x14ac:dyDescent="0.25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5" x14ac:dyDescent="0.25">
      <c r="A46" s="6">
        <v>4</v>
      </c>
      <c r="B46" s="6" t="s">
        <v>43</v>
      </c>
      <c r="C46" s="32" t="s">
        <v>44</v>
      </c>
      <c r="D46" s="20">
        <v>91.884528948707995</v>
      </c>
      <c r="E46" s="20">
        <v>37.902100542743</v>
      </c>
      <c r="F46" s="20">
        <v>0</v>
      </c>
      <c r="G46" s="20">
        <v>0</v>
      </c>
      <c r="H46" s="20">
        <v>129.78662949144999</v>
      </c>
    </row>
    <row r="47" spans="1:8" ht="31.5" x14ac:dyDescent="0.25">
      <c r="A47" s="6">
        <v>5</v>
      </c>
      <c r="B47" s="6" t="s">
        <v>43</v>
      </c>
      <c r="C47" s="32" t="s">
        <v>45</v>
      </c>
      <c r="D47" s="20">
        <v>584.70934699103998</v>
      </c>
      <c r="E47" s="20">
        <v>0</v>
      </c>
      <c r="F47" s="20">
        <v>0</v>
      </c>
      <c r="G47" s="20">
        <v>0</v>
      </c>
      <c r="H47" s="20">
        <v>584.70934699103998</v>
      </c>
    </row>
    <row r="48" spans="1:8" ht="31.5" x14ac:dyDescent="0.25">
      <c r="A48" s="6">
        <v>6</v>
      </c>
      <c r="B48" s="6" t="s">
        <v>43</v>
      </c>
      <c r="C48" s="32" t="s">
        <v>46</v>
      </c>
      <c r="D48" s="20">
        <v>103.36494458033</v>
      </c>
      <c r="E48" s="20">
        <v>7.0392953778427998</v>
      </c>
      <c r="F48" s="20">
        <v>0</v>
      </c>
      <c r="G48" s="20">
        <v>0</v>
      </c>
      <c r="H48" s="20">
        <v>110.40423995817</v>
      </c>
    </row>
    <row r="49" spans="1:8" ht="17.100000000000001" customHeight="1" x14ac:dyDescent="0.25">
      <c r="A49" s="6"/>
      <c r="B49" s="9"/>
      <c r="C49" s="9" t="s">
        <v>47</v>
      </c>
      <c r="D49" s="20">
        <v>779.95882052007005</v>
      </c>
      <c r="E49" s="20">
        <v>44.941395920585997</v>
      </c>
      <c r="F49" s="20">
        <v>0</v>
      </c>
      <c r="G49" s="20">
        <v>0</v>
      </c>
      <c r="H49" s="20">
        <v>824.90021644065996</v>
      </c>
    </row>
    <row r="50" spans="1:8" ht="17.100000000000001" customHeight="1" x14ac:dyDescent="0.25">
      <c r="A50" s="6"/>
      <c r="B50" s="9"/>
      <c r="C50" s="9" t="s">
        <v>48</v>
      </c>
      <c r="D50" s="20">
        <v>38859.054557037001</v>
      </c>
      <c r="E50" s="20">
        <v>1912.9901865224001</v>
      </c>
      <c r="F50" s="20">
        <v>0</v>
      </c>
      <c r="G50" s="20">
        <v>22.117021276595999</v>
      </c>
      <c r="H50" s="20">
        <v>40794.161764835997</v>
      </c>
    </row>
    <row r="51" spans="1:8" ht="17.100000000000001" customHeight="1" x14ac:dyDescent="0.25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25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23.124839004369001</v>
      </c>
      <c r="H52" s="20">
        <v>23.124839004369001</v>
      </c>
    </row>
    <row r="53" spans="1:8" ht="31.5" x14ac:dyDescent="0.25">
      <c r="A53" s="6">
        <v>8</v>
      </c>
      <c r="B53" s="6" t="s">
        <v>52</v>
      </c>
      <c r="C53" s="7" t="s">
        <v>53</v>
      </c>
      <c r="D53" s="20">
        <v>235.91471215889001</v>
      </c>
      <c r="E53" s="20">
        <v>49.929043868234999</v>
      </c>
      <c r="F53" s="20">
        <v>0</v>
      </c>
      <c r="G53" s="20">
        <v>0</v>
      </c>
      <c r="H53" s="20">
        <v>285.84375602712998</v>
      </c>
    </row>
    <row r="54" spans="1:8" x14ac:dyDescent="0.25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194.29229661148</v>
      </c>
      <c r="H54" s="20">
        <v>194.29229661148</v>
      </c>
    </row>
    <row r="55" spans="1:8" x14ac:dyDescent="0.25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45.393202490057</v>
      </c>
      <c r="H55" s="20">
        <v>45.393202490057</v>
      </c>
    </row>
    <row r="56" spans="1:8" x14ac:dyDescent="0.25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29.364874926182001</v>
      </c>
      <c r="H56" s="20">
        <v>29.364874926182001</v>
      </c>
    </row>
    <row r="57" spans="1:8" ht="31.5" x14ac:dyDescent="0.25">
      <c r="A57" s="6">
        <v>12</v>
      </c>
      <c r="B57" s="6" t="s">
        <v>52</v>
      </c>
      <c r="C57" s="7" t="s">
        <v>58</v>
      </c>
      <c r="D57" s="20">
        <v>778.30661177977004</v>
      </c>
      <c r="E57" s="20">
        <v>0</v>
      </c>
      <c r="F57" s="20">
        <v>0</v>
      </c>
      <c r="G57" s="20">
        <v>0</v>
      </c>
      <c r="H57" s="20">
        <v>778.30661177977004</v>
      </c>
    </row>
    <row r="58" spans="1:8" x14ac:dyDescent="0.25">
      <c r="A58" s="6">
        <v>13</v>
      </c>
      <c r="B58" s="6" t="s">
        <v>59</v>
      </c>
      <c r="C58" s="7" t="s">
        <v>51</v>
      </c>
      <c r="D58" s="20">
        <v>0</v>
      </c>
      <c r="E58" s="20">
        <v>0</v>
      </c>
      <c r="F58" s="20">
        <v>0</v>
      </c>
      <c r="G58" s="20">
        <v>16.785205073842999</v>
      </c>
      <c r="H58" s="20">
        <v>16.785205073842999</v>
      </c>
    </row>
    <row r="59" spans="1:8" ht="17.100000000000001" customHeight="1" x14ac:dyDescent="0.25">
      <c r="A59" s="6"/>
      <c r="B59" s="9"/>
      <c r="C59" s="9" t="s">
        <v>60</v>
      </c>
      <c r="D59" s="20">
        <v>1014.2213239387</v>
      </c>
      <c r="E59" s="20">
        <v>49.929043868234999</v>
      </c>
      <c r="F59" s="20">
        <v>0</v>
      </c>
      <c r="G59" s="20">
        <v>308.96041810593999</v>
      </c>
      <c r="H59" s="20">
        <v>1373.1107859128001</v>
      </c>
    </row>
    <row r="60" spans="1:8" ht="17.100000000000001" customHeight="1" x14ac:dyDescent="0.25">
      <c r="A60" s="6"/>
      <c r="B60" s="9"/>
      <c r="C60" s="9" t="s">
        <v>61</v>
      </c>
      <c r="D60" s="20">
        <v>39873.275880975001</v>
      </c>
      <c r="E60" s="20">
        <v>1962.9192303906</v>
      </c>
      <c r="F60" s="20">
        <v>0</v>
      </c>
      <c r="G60" s="20">
        <v>331.07743938252997</v>
      </c>
      <c r="H60" s="20">
        <v>42167.272550749003</v>
      </c>
    </row>
    <row r="61" spans="1:8" ht="17.100000000000001" customHeight="1" x14ac:dyDescent="0.25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25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7.100000000000001" customHeight="1" x14ac:dyDescent="0.25">
      <c r="A63" s="6"/>
      <c r="B63" s="9"/>
      <c r="C63" s="9" t="s">
        <v>63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7.100000000000001" customHeight="1" x14ac:dyDescent="0.25">
      <c r="A64" s="6"/>
      <c r="B64" s="9"/>
      <c r="C64" s="9" t="s">
        <v>64</v>
      </c>
      <c r="D64" s="20">
        <v>39873.275880975001</v>
      </c>
      <c r="E64" s="20">
        <v>1962.9192303906</v>
      </c>
      <c r="F64" s="20">
        <v>0</v>
      </c>
      <c r="G64" s="20">
        <v>331.07743938252997</v>
      </c>
      <c r="H64" s="20">
        <v>42167.272550749003</v>
      </c>
    </row>
    <row r="65" spans="1:8" ht="153" customHeight="1" x14ac:dyDescent="0.25">
      <c r="A65" s="6"/>
      <c r="B65" s="9"/>
      <c r="C65" s="9" t="s">
        <v>65</v>
      </c>
      <c r="D65" s="20"/>
      <c r="E65" s="20"/>
      <c r="F65" s="20"/>
      <c r="G65" s="20"/>
      <c r="H65" s="20"/>
    </row>
    <row r="66" spans="1:8" x14ac:dyDescent="0.25">
      <c r="A66" s="6">
        <v>14</v>
      </c>
      <c r="B66" s="6" t="s">
        <v>66</v>
      </c>
      <c r="C66" s="7" t="s">
        <v>67</v>
      </c>
      <c r="D66" s="20">
        <v>0</v>
      </c>
      <c r="E66" s="20">
        <v>0</v>
      </c>
      <c r="F66" s="20">
        <v>0</v>
      </c>
      <c r="G66" s="20">
        <v>267.23871487509001</v>
      </c>
      <c r="H66" s="20">
        <v>267.23871487509001</v>
      </c>
    </row>
    <row r="67" spans="1:8" x14ac:dyDescent="0.25">
      <c r="A67" s="6">
        <v>15</v>
      </c>
      <c r="B67" s="6" t="s">
        <v>80</v>
      </c>
      <c r="C67" s="7" t="s">
        <v>67</v>
      </c>
      <c r="D67" s="20">
        <v>0</v>
      </c>
      <c r="E67" s="20">
        <v>0</v>
      </c>
      <c r="F67" s="20">
        <v>0</v>
      </c>
      <c r="G67" s="20">
        <v>2606.7074965799002</v>
      </c>
      <c r="H67" s="20">
        <v>2606.7074965799002</v>
      </c>
    </row>
    <row r="68" spans="1:8" x14ac:dyDescent="0.25">
      <c r="A68" s="6">
        <v>16</v>
      </c>
      <c r="B68" s="6" t="s">
        <v>81</v>
      </c>
      <c r="C68" s="7" t="s">
        <v>67</v>
      </c>
      <c r="D68" s="20">
        <v>0</v>
      </c>
      <c r="E68" s="20">
        <v>0</v>
      </c>
      <c r="F68" s="20">
        <v>0</v>
      </c>
      <c r="G68" s="20">
        <v>318.18789179375</v>
      </c>
      <c r="H68" s="20">
        <v>318.18789179375</v>
      </c>
    </row>
    <row r="69" spans="1:8" ht="17.100000000000001" customHeight="1" x14ac:dyDescent="0.25">
      <c r="A69" s="6"/>
      <c r="B69" s="9"/>
      <c r="C69" s="9" t="s">
        <v>79</v>
      </c>
      <c r="D69" s="20">
        <v>0</v>
      </c>
      <c r="E69" s="20">
        <v>0</v>
      </c>
      <c r="F69" s="20">
        <v>0</v>
      </c>
      <c r="G69" s="20">
        <v>3192.1341032487999</v>
      </c>
      <c r="H69" s="20">
        <v>3192.1341032487999</v>
      </c>
    </row>
    <row r="70" spans="1:8" ht="17.100000000000001" customHeight="1" x14ac:dyDescent="0.25">
      <c r="A70" s="6"/>
      <c r="B70" s="9"/>
      <c r="C70" s="9" t="s">
        <v>78</v>
      </c>
      <c r="D70" s="20">
        <v>39873.275880975001</v>
      </c>
      <c r="E70" s="20">
        <v>1962.9192303906</v>
      </c>
      <c r="F70" s="20">
        <v>0</v>
      </c>
      <c r="G70" s="20">
        <v>3523.2115426312998</v>
      </c>
      <c r="H70" s="20">
        <v>45359.406653997001</v>
      </c>
    </row>
    <row r="71" spans="1:8" ht="17.100000000000001" customHeight="1" x14ac:dyDescent="0.25">
      <c r="A71" s="6"/>
      <c r="B71" s="9"/>
      <c r="C71" s="9" t="s">
        <v>77</v>
      </c>
      <c r="D71" s="20"/>
      <c r="E71" s="20"/>
      <c r="F71" s="20"/>
      <c r="G71" s="20"/>
      <c r="H71" s="20"/>
    </row>
    <row r="72" spans="1:8" ht="33.950000000000003" customHeight="1" x14ac:dyDescent="0.25">
      <c r="A72" s="6">
        <v>17</v>
      </c>
      <c r="B72" s="6" t="s">
        <v>76</v>
      </c>
      <c r="C72" s="7" t="s">
        <v>75</v>
      </c>
      <c r="D72" s="20">
        <f>D70 * 3%</f>
        <v>1196.19827642925</v>
      </c>
      <c r="E72" s="20">
        <f>E70 * 3%</f>
        <v>58.887576911718</v>
      </c>
      <c r="F72" s="20">
        <f>F70 * 3%</f>
        <v>0</v>
      </c>
      <c r="G72" s="20">
        <f>G70 * 3%</f>
        <v>105.69634627893899</v>
      </c>
      <c r="H72" s="20">
        <f>SUM(D72:G72)</f>
        <v>1360.782199619907</v>
      </c>
    </row>
    <row r="73" spans="1:8" ht="17.100000000000001" customHeight="1" x14ac:dyDescent="0.25">
      <c r="A73" s="6"/>
      <c r="B73" s="9"/>
      <c r="C73" s="9" t="s">
        <v>74</v>
      </c>
      <c r="D73" s="20">
        <f>D72</f>
        <v>1196.19827642925</v>
      </c>
      <c r="E73" s="20">
        <f>E72</f>
        <v>58.887576911718</v>
      </c>
      <c r="F73" s="20">
        <f>F72</f>
        <v>0</v>
      </c>
      <c r="G73" s="20">
        <f>G72</f>
        <v>105.69634627893899</v>
      </c>
      <c r="H73" s="20">
        <f>SUM(D73:G73)</f>
        <v>1360.782199619907</v>
      </c>
    </row>
    <row r="74" spans="1:8" ht="17.100000000000001" customHeight="1" x14ac:dyDescent="0.25">
      <c r="A74" s="6"/>
      <c r="B74" s="9"/>
      <c r="C74" s="9" t="s">
        <v>73</v>
      </c>
      <c r="D74" s="20">
        <f>D73 + D70</f>
        <v>41069.474157404249</v>
      </c>
      <c r="E74" s="20">
        <f>E73 + E70</f>
        <v>2021.806807302318</v>
      </c>
      <c r="F74" s="20">
        <f>F73 + F70</f>
        <v>0</v>
      </c>
      <c r="G74" s="20">
        <f>G73 + G70</f>
        <v>3628.9078889102389</v>
      </c>
      <c r="H74" s="20">
        <f>SUM(D74:G74)</f>
        <v>46720.188853616804</v>
      </c>
    </row>
    <row r="75" spans="1:8" ht="17.100000000000001" customHeight="1" x14ac:dyDescent="0.25">
      <c r="A75" s="6"/>
      <c r="B75" s="9"/>
      <c r="C75" s="9" t="s">
        <v>72</v>
      </c>
      <c r="D75" s="20"/>
      <c r="E75" s="20"/>
      <c r="F75" s="20"/>
      <c r="G75" s="20"/>
      <c r="H75" s="20"/>
    </row>
    <row r="76" spans="1:8" ht="17.100000000000001" customHeight="1" x14ac:dyDescent="0.25">
      <c r="A76" s="6">
        <v>18</v>
      </c>
      <c r="B76" s="6" t="s">
        <v>71</v>
      </c>
      <c r="C76" s="7" t="s">
        <v>70</v>
      </c>
      <c r="D76" s="20">
        <f>D74 * 20%</f>
        <v>8213.8948314808495</v>
      </c>
      <c r="E76" s="20">
        <f>E74 * 20%</f>
        <v>404.36136146046363</v>
      </c>
      <c r="F76" s="20">
        <f>F74 * 20%</f>
        <v>0</v>
      </c>
      <c r="G76" s="20">
        <f>G74 * 20%</f>
        <v>725.78157778204786</v>
      </c>
      <c r="H76" s="20">
        <f>SUM(D76:G76)</f>
        <v>9344.0377707233602</v>
      </c>
    </row>
    <row r="77" spans="1:8" ht="17.100000000000001" customHeight="1" x14ac:dyDescent="0.25">
      <c r="A77" s="6"/>
      <c r="B77" s="9"/>
      <c r="C77" s="9" t="s">
        <v>69</v>
      </c>
      <c r="D77" s="20">
        <f>D76</f>
        <v>8213.8948314808495</v>
      </c>
      <c r="E77" s="20">
        <f>E76</f>
        <v>404.36136146046363</v>
      </c>
      <c r="F77" s="20">
        <f>F76</f>
        <v>0</v>
      </c>
      <c r="G77" s="20">
        <f>G76</f>
        <v>725.78157778204786</v>
      </c>
      <c r="H77" s="20">
        <f>SUM(D77:G77)</f>
        <v>9344.0377707233602</v>
      </c>
    </row>
    <row r="78" spans="1:8" ht="17.100000000000001" customHeight="1" x14ac:dyDescent="0.25">
      <c r="A78" s="6"/>
      <c r="B78" s="9"/>
      <c r="C78" s="9" t="s">
        <v>68</v>
      </c>
      <c r="D78" s="20">
        <f>D77 + D74</f>
        <v>49283.3689888851</v>
      </c>
      <c r="E78" s="20">
        <f>E77 + E74</f>
        <v>2426.1681687627815</v>
      </c>
      <c r="F78" s="20">
        <f>F77 + F74</f>
        <v>0</v>
      </c>
      <c r="G78" s="20">
        <f>G77 + G74</f>
        <v>4354.6894666922872</v>
      </c>
      <c r="H78" s="20">
        <f>SUM(D78:G78)</f>
        <v>56064.226624340168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85</v>
      </c>
      <c r="C7" s="29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88</v>
      </c>
      <c r="C13" s="25" t="s">
        <v>89</v>
      </c>
      <c r="D13" s="19">
        <v>3675.3811579484</v>
      </c>
      <c r="E13" s="19">
        <v>1516.0840217097</v>
      </c>
      <c r="F13" s="19">
        <v>0</v>
      </c>
      <c r="G13" s="19">
        <v>22.146009840163</v>
      </c>
      <c r="H13" s="19">
        <v>5213.6111894981996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3675.3811579484</v>
      </c>
      <c r="E14" s="19">
        <v>1516.0840217097</v>
      </c>
      <c r="F14" s="19">
        <v>0</v>
      </c>
      <c r="G14" s="19">
        <v>22.146009840163</v>
      </c>
      <c r="H14" s="19">
        <v>5213.6111894981996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85</v>
      </c>
      <c r="C7" s="29" t="s">
        <v>51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93</v>
      </c>
      <c r="D13" s="19">
        <v>0</v>
      </c>
      <c r="E13" s="19">
        <v>0</v>
      </c>
      <c r="F13" s="19">
        <v>0</v>
      </c>
      <c r="G13" s="19">
        <v>22.146009840163</v>
      </c>
      <c r="H13" s="19">
        <v>22.146009840163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22.146009840163</v>
      </c>
      <c r="H14" s="19">
        <v>22.146009840163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85</v>
      </c>
      <c r="C7" s="29" t="s">
        <v>67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67</v>
      </c>
      <c r="D13" s="19">
        <v>0</v>
      </c>
      <c r="E13" s="19">
        <v>0</v>
      </c>
      <c r="F13" s="19">
        <v>0</v>
      </c>
      <c r="G13" s="19">
        <v>267.23871487509001</v>
      </c>
      <c r="H13" s="19">
        <v>267.23871487509001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267.23871487509001</v>
      </c>
      <c r="H14" s="19">
        <v>267.23871487509001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85</v>
      </c>
      <c r="C7" s="29" t="s">
        <v>97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98</v>
      </c>
      <c r="C13" s="25" t="s">
        <v>99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85</v>
      </c>
      <c r="C7" s="29" t="s">
        <v>101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101</v>
      </c>
      <c r="D13" s="19">
        <v>0</v>
      </c>
      <c r="E13" s="19">
        <v>0</v>
      </c>
      <c r="F13" s="19">
        <v>0</v>
      </c>
      <c r="G13" s="19">
        <v>2606.7074965799002</v>
      </c>
      <c r="H13" s="19">
        <v>2606.7074965799002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2606.7074965799002</v>
      </c>
      <c r="H14" s="19">
        <v>2606.7074965799002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85</v>
      </c>
      <c r="C7" s="29" t="s">
        <v>103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104</v>
      </c>
      <c r="C13" s="25" t="s">
        <v>105</v>
      </c>
      <c r="D13" s="19">
        <v>5168.2472290164997</v>
      </c>
      <c r="E13" s="19">
        <v>351.96476889213</v>
      </c>
      <c r="F13" s="19">
        <v>0</v>
      </c>
      <c r="G13" s="19">
        <v>0</v>
      </c>
      <c r="H13" s="19">
        <v>5520.2119979086001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5168.2472290164997</v>
      </c>
      <c r="E14" s="19">
        <v>351.96476889213</v>
      </c>
      <c r="F14" s="19">
        <v>0</v>
      </c>
      <c r="G14" s="19">
        <v>0</v>
      </c>
      <c r="H14" s="19">
        <v>5520.2119979086001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25">
      <c r="A2" s="1"/>
      <c r="B2" s="1" t="s">
        <v>83</v>
      </c>
      <c r="C2" s="88" t="s">
        <v>162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85</v>
      </c>
      <c r="C7" s="29" t="s">
        <v>51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87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104</v>
      </c>
      <c r="C13" s="25" t="s">
        <v>107</v>
      </c>
      <c r="D13" s="19">
        <v>0</v>
      </c>
      <c r="E13" s="19">
        <v>0</v>
      </c>
      <c r="F13" s="19">
        <v>0</v>
      </c>
      <c r="G13" s="19">
        <v>16.785205073842999</v>
      </c>
      <c r="H13" s="19">
        <v>16.785205073842999</v>
      </c>
      <c r="J13" s="5"/>
    </row>
    <row r="14" spans="1:14" ht="17.100000000000001" customHeight="1" x14ac:dyDescent="0.25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16.785205073842999</v>
      </c>
      <c r="H14" s="19">
        <v>16.785205073842999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6-02-01</vt:lpstr>
      <vt:lpstr>ОСР 6-09-01</vt:lpstr>
      <vt:lpstr>ОСР 6-12-01</vt:lpstr>
      <vt:lpstr>ОСР 518-02-01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2025-11-06T21:13:28Z</dcterms:modified>
</cp:coreProperties>
</file>